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2南昌市畜禽养殖场贷款贴息明细表" sheetId="5" r:id="rId1"/>
  </sheets>
  <definedNames>
    <definedName name="_xlnm.Print_Area" localSheetId="0">附件2南昌市畜禽养殖场贷款贴息明细表!$A$1:$P$14</definedName>
    <definedName name="_xlnm.Print_Titles" localSheetId="0">附件2南昌市畜禽养殖场贷款贴息明细表!#REF!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<sst xmlns="http://schemas.openxmlformats.org/spreadsheetml/2006/main" count="244" uniqueCount="177">
  <si>
    <t>附件2：</t>
  </si>
  <si>
    <t>2025年南昌市经开区畜禽养殖企业贷款贴息项目养殖场明细表</t>
  </si>
  <si>
    <t>序号</t>
  </si>
  <si>
    <t>县（区）</t>
  </si>
  <si>
    <t>企业名称</t>
  </si>
  <si>
    <t>负责人</t>
  </si>
  <si>
    <t>手机</t>
  </si>
  <si>
    <t>养殖场情况</t>
  </si>
  <si>
    <t>贷款项目名称</t>
  </si>
  <si>
    <t>贷款合同号</t>
  </si>
  <si>
    <t>贷款用途</t>
  </si>
  <si>
    <t>贷款期限（XX年X月x日－
XX年X月x日）</t>
  </si>
  <si>
    <t>贷款金额（万元）</t>
  </si>
  <si>
    <t>贴息月份</t>
  </si>
  <si>
    <t>实际缴息金额（万元）</t>
  </si>
  <si>
    <t>申请贴息金额（万元）（贷款金额*贴息月份/12*1.55%）</t>
  </si>
  <si>
    <t>养殖品种</t>
  </si>
  <si>
    <t>备案代码</t>
  </si>
  <si>
    <t>设计年出栏量（头、羽）</t>
  </si>
  <si>
    <t>经开区</t>
  </si>
  <si>
    <t>南昌市恒永养殖有限公司</t>
  </si>
  <si>
    <t>卢恒文</t>
  </si>
  <si>
    <t>生猪</t>
  </si>
  <si>
    <t>360122010005675</t>
  </si>
  <si>
    <t>个人借款合同（农商银行）</t>
  </si>
  <si>
    <t>102262023030310010001</t>
  </si>
  <si>
    <t>购母猪</t>
  </si>
  <si>
    <t>2023/3/3-2026/3/2</t>
  </si>
  <si>
    <t>江西银行个人借款及担保额度合同</t>
  </si>
  <si>
    <t>102262022032310010001</t>
  </si>
  <si>
    <t>经营或无还本续贷</t>
  </si>
  <si>
    <t>2023/11/29-2026/11/29</t>
  </si>
  <si>
    <t>合计</t>
  </si>
  <si>
    <t>新建县樵舍镇正旺养殖场</t>
  </si>
  <si>
    <t>罗时连</t>
  </si>
  <si>
    <t>360112010005913</t>
  </si>
  <si>
    <t>小微企业抵押快贷借款合同                  （中国建设银行）</t>
  </si>
  <si>
    <t>360291012-0104-20220130292</t>
  </si>
  <si>
    <t>企业经营周转</t>
  </si>
  <si>
    <t>2022/9/22-2025/9/21</t>
  </si>
  <si>
    <t>江西华顺实业有限公司</t>
  </si>
  <si>
    <t>袁智华</t>
  </si>
  <si>
    <t>360112010005953</t>
  </si>
  <si>
    <t>经营贷快借款合同（工商银行）</t>
  </si>
  <si>
    <t>0150200078-2024</t>
  </si>
  <si>
    <t>生产经营</t>
  </si>
  <si>
    <t>2024/9/5-2025/9/5</t>
  </si>
  <si>
    <t>江西农商银行个人电子借据合同</t>
  </si>
  <si>
    <t>106862022032210010001</t>
  </si>
  <si>
    <t>购猪</t>
  </si>
  <si>
    <t>2022/4/19-2027/3.20</t>
  </si>
  <si>
    <t>个人借款合同（上饶银行）</t>
  </si>
  <si>
    <t>H10281072</t>
  </si>
  <si>
    <t>购买饲料</t>
  </si>
  <si>
    <t>2024/10/21-2025/10.21</t>
  </si>
  <si>
    <t>个人借款合同（湾里农商银行）</t>
  </si>
  <si>
    <t>105032021040810010001</t>
  </si>
  <si>
    <t>2021/4/8-2026/4/7</t>
  </si>
  <si>
    <t>105032023111010010001</t>
  </si>
  <si>
    <t>2023/11/10-2025/11/9</t>
  </si>
  <si>
    <t>南昌市正康贸易有限公司</t>
  </si>
  <si>
    <t>罗时迎</t>
  </si>
  <si>
    <t>360122010005615</t>
  </si>
  <si>
    <t>102262025032610010001</t>
  </si>
  <si>
    <t>2025/3/26-2030/3/25</t>
  </si>
  <si>
    <t>2022/3/23-2025/3/22</t>
  </si>
  <si>
    <t>南昌市莲荣家庭农场</t>
  </si>
  <si>
    <t>涂序明</t>
  </si>
  <si>
    <t>360122010005527</t>
  </si>
  <si>
    <t>个人电子借款合同（农商银行）</t>
  </si>
  <si>
    <t>102012023081010010001</t>
  </si>
  <si>
    <t>2023/8/10-2028/8/9</t>
  </si>
  <si>
    <t>邮政储蓄银行产业贷额度借款合同</t>
  </si>
  <si>
    <t>ED5d271bcb2b0d8d0911</t>
  </si>
  <si>
    <t>生产经营活动</t>
  </si>
  <si>
    <t>2025/3/11-2028/3/11</t>
  </si>
  <si>
    <t>最高额担保个人借款合同（九江银行）</t>
  </si>
  <si>
    <t>L0AN202404170000002303</t>
  </si>
  <si>
    <t>够耐用消费品       （购买猪饲料）</t>
  </si>
  <si>
    <t>2024/4/18/2027/4/18</t>
  </si>
  <si>
    <t>新建区樵舍花圃继保养殖场</t>
  </si>
  <si>
    <t>涂继保</t>
  </si>
  <si>
    <t>360126010000057</t>
  </si>
  <si>
    <t>农商银行 个人借款合同</t>
  </si>
  <si>
    <t>106082023041110010001</t>
  </si>
  <si>
    <t>经营周转</t>
  </si>
  <si>
    <t>2023/4/11-2028/4/9</t>
  </si>
  <si>
    <t>江西裕民银行个人借款合同</t>
  </si>
  <si>
    <t>裕民银行KYE惠借字第20250509000005</t>
  </si>
  <si>
    <t>流动资金周转</t>
  </si>
  <si>
    <t>2025/5/9-2026/5/9</t>
  </si>
  <si>
    <t>102262025030110010001</t>
  </si>
  <si>
    <t>2025/3/4-2030/3/3</t>
  </si>
  <si>
    <t>新建县樵舍国庆养猪场</t>
  </si>
  <si>
    <t>张国庆</t>
  </si>
  <si>
    <t>360122010005733</t>
  </si>
  <si>
    <t>个人借款合同（赣昌农商银行）</t>
  </si>
  <si>
    <t>101862023011910010002</t>
  </si>
  <si>
    <t>购买猪饲料</t>
  </si>
  <si>
    <t>2023/1/19-2028/1/17</t>
  </si>
  <si>
    <t>南昌经开区赣昌种猪养殖专业合作社</t>
  </si>
  <si>
    <t>王文开</t>
  </si>
  <si>
    <t>360106010000109</t>
  </si>
  <si>
    <t>个人信用借款合同（九江银行）</t>
  </si>
  <si>
    <t>237012024052800981102</t>
  </si>
  <si>
    <t>2024/5/28-2026/5/28</t>
  </si>
  <si>
    <t>237012024051100981101</t>
  </si>
  <si>
    <t>2024/5/11-2026/5/10</t>
  </si>
  <si>
    <t>102262002051610010002</t>
  </si>
  <si>
    <t>购肉猪</t>
  </si>
  <si>
    <t>2022/5/16-2025/5/15</t>
  </si>
  <si>
    <t>南昌经济技术开发区樵舍诚涛家庭农场</t>
  </si>
  <si>
    <t>王志成</t>
  </si>
  <si>
    <t>360112010006342</t>
  </si>
  <si>
    <t>106662024092610010001</t>
  </si>
  <si>
    <t>养殖</t>
  </si>
  <si>
    <t>2024/9/26-2027/8/24</t>
  </si>
  <si>
    <t>南昌经开区一佳养殖专业合作社</t>
  </si>
  <si>
    <t>聂丰荣</t>
  </si>
  <si>
    <t>360126010000032</t>
  </si>
  <si>
    <t>个人借款合同额度（杭银消费金融股份有限公司）</t>
  </si>
  <si>
    <t>CN0000600025228</t>
  </si>
  <si>
    <t>个人消费贷</t>
  </si>
  <si>
    <t>2024/5/15-2029/5/14</t>
  </si>
  <si>
    <t>个人授信及借款合同（江西银行）</t>
  </si>
  <si>
    <t>51378245-282</t>
  </si>
  <si>
    <t>进货</t>
  </si>
  <si>
    <t>2025/5/27-2027/5/27</t>
  </si>
  <si>
    <t>小额贷款额度借款支用协议-极速贷信用(邮政储蓄）</t>
  </si>
  <si>
    <t>3698338Q225044443721</t>
  </si>
  <si>
    <t>猪饲养</t>
  </si>
  <si>
    <t>2025/5/11-2026/5/11</t>
  </si>
  <si>
    <t>裕民银行KYE惠借字第20250509000001</t>
  </si>
  <si>
    <t>106012023103010010011</t>
  </si>
  <si>
    <t>经营</t>
  </si>
  <si>
    <t>2023/10/30-2028/10/29</t>
  </si>
  <si>
    <t>南昌经济技术开发区樵舍来文养殖场</t>
  </si>
  <si>
    <t>罗来文</t>
  </si>
  <si>
    <t>360126010000049</t>
  </si>
  <si>
    <t>裕民银行KHE惠借字第20240228000004</t>
  </si>
  <si>
    <t>购原材料</t>
  </si>
  <si>
    <t>2024/2/28-2025/2/28</t>
  </si>
  <si>
    <t>裕民银行KYE惠借字第20250310000005</t>
  </si>
  <si>
    <t>其他</t>
  </si>
  <si>
    <t>2025/3/10-2026/3/10</t>
  </si>
  <si>
    <t>南昌市付斌生态农业发展有限公司</t>
  </si>
  <si>
    <t>付斌</t>
  </si>
  <si>
    <t>牛</t>
  </si>
  <si>
    <t>360126010000024</t>
  </si>
  <si>
    <t>个人借款合同</t>
  </si>
  <si>
    <t>新建农商银行个借字第102262024042510010001</t>
  </si>
  <si>
    <t>养牛</t>
  </si>
  <si>
    <t>2024/4/25-2029/4/24</t>
  </si>
  <si>
    <t>金葫芦生态农业有限公司</t>
  </si>
  <si>
    <t>罗时国</t>
  </si>
  <si>
    <t>360122010004562</t>
  </si>
  <si>
    <t>裕民银行KYE惠借字第20250306000002</t>
  </si>
  <si>
    <t>2025/3/6-2026/3/6</t>
  </si>
  <si>
    <t>裕民银行KYE惠借字第202450306000005</t>
  </si>
  <si>
    <t>购买原料</t>
  </si>
  <si>
    <t>2024/3/6-2025/3/6</t>
  </si>
  <si>
    <t>36015953223037728899</t>
  </si>
  <si>
    <t>猪的饲养</t>
  </si>
  <si>
    <t>2023/3/6-2026/3/6</t>
  </si>
  <si>
    <t>100221885110100</t>
  </si>
  <si>
    <t>2022/8/23/2025/8/23</t>
  </si>
  <si>
    <t>南昌市新建区樵连畜牧种植专业合作社</t>
  </si>
  <si>
    <t>万常炳</t>
  </si>
  <si>
    <t>360122010005665</t>
  </si>
  <si>
    <t>惠普金融流动资金贷款合同（抵押版）（中国建设银行）</t>
  </si>
  <si>
    <t>360104212-0104-20245045458</t>
  </si>
  <si>
    <t>2024/5/27-2027/5/27</t>
  </si>
  <si>
    <t>小额贷款借据</t>
  </si>
  <si>
    <t>3698338Q22506600048901</t>
  </si>
  <si>
    <t>购饲料</t>
  </si>
  <si>
    <t>2025/6/4-2026/6/3</t>
  </si>
  <si>
    <t>总计：29.42万元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</si>
</sst>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  <numFmt numFmtId="178" formatCode="yyyy&quot;年&quot;m&quot;月&quot;d&quot;日&quot;;@"/>
    <numFmt numFmtId="179" formatCode="0.000_ "/>
  </numFmts>
  <fonts count="33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微软雅黑"/>
      <charset val="134"/>
    </font>
    <font>
      <sz val="12"/>
      <name val="微软雅黑"/>
      <charset val="134"/>
    </font>
    <font>
      <sz val="14"/>
      <name val="微软雅黑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>
      <alignment vertical="center"/>
    </xf>
    <xf numFmtId="0" fontId="0" fillId="0" borderId="0">
      <alignment vertical="center"/>
    </xf>
    <xf numFmtId="0" fontId="31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7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2 2 2" xfId="53"/>
    <cellStyle name="常规 2 2 3" xfId="54"/>
    <cellStyle name="常规 2 3" xfId="55"/>
    <cellStyle name="常规 3" xfId="56"/>
    <cellStyle name="常规 3 2" xfId="57"/>
    <cellStyle name="常规 3 2 2" xfId="58"/>
    <cellStyle name="常规 3 3" xfId="59"/>
    <cellStyle name="常规 4" xfId="60"/>
    <cellStyle name="常规 4 2" xfId="61"/>
    <cellStyle name="常规 4 2 2" xfId="62"/>
    <cellStyle name="常规 4 3" xfId="63"/>
    <cellStyle name="常规 5" xfId="64"/>
    <cellStyle name="常规 5 2" xfId="65"/>
    <cellStyle name="常规 5 2 2" xfId="66"/>
    <cellStyle name="常规 5 3" xfId="67"/>
    <cellStyle name="常规 6" xfId="68"/>
    <cellStyle name="常规 6 2" xfId="69"/>
    <cellStyle name="常规 6 2 2" xfId="70"/>
    <cellStyle name="常规 6 3" xfId="71"/>
    <cellStyle name="常规 6 3 2" xfId="72"/>
    <cellStyle name="常规 6 4" xfId="73"/>
    <cellStyle name="常规 6 5" xfId="74"/>
    <cellStyle name="常规 7" xfId="75"/>
    <cellStyle name="常规 7 2" xfId="76"/>
    <cellStyle name="常规 7 3" xfId="77"/>
    <cellStyle name="常规 7 3 2" xfId="78"/>
    <cellStyle name="常规 7 4" xfId="79"/>
    <cellStyle name="常规 7 5" xfId="80"/>
    <cellStyle name="常规 8" xfId="81"/>
    <cellStyle name="常规 8 2" xfId="82"/>
    <cellStyle name="常规 9" xfId="8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6"/>
  <sheetViews>
    <sheetView tabSelected="1" zoomScaleSheetLayoutView="115" workbookViewId="0">
      <pane xSplit="6" ySplit="4" topLeftCell="H5" activePane="bottomRight" state="frozen"/>
      <selection/>
      <selection pane="topRight"/>
      <selection pane="bottomLeft"/>
      <selection pane="bottomRight" activeCell="A2" sqref="A2:P2"/>
    </sheetView>
  </sheetViews>
  <sheetFormatPr defaultColWidth="9" defaultRowHeight="14.25"/>
  <cols>
    <col min="1" max="1" width="3.75" style="1" customWidth="1"/>
    <col min="2" max="2" width="7.875" style="1" customWidth="1"/>
    <col min="3" max="3" width="17.625" style="3" customWidth="1"/>
    <col min="4" max="4" width="9.25" style="3" customWidth="1"/>
    <col min="5" max="5" width="11.625" style="3" customWidth="1"/>
    <col min="6" max="6" width="7" style="4" customWidth="1"/>
    <col min="7" max="7" width="17.625" style="5" customWidth="1"/>
    <col min="8" max="8" width="9.75" style="1" customWidth="1"/>
    <col min="9" max="9" width="29" style="6" customWidth="1"/>
    <col min="10" max="10" width="27" style="7" customWidth="1"/>
    <col min="11" max="11" width="16.5" style="7" customWidth="1"/>
    <col min="12" max="12" width="20.5" style="7" customWidth="1"/>
    <col min="13" max="13" width="9" style="7"/>
    <col min="14" max="14" width="9.375" style="7"/>
    <col min="15" max="15" width="19.125" style="7" customWidth="1"/>
    <col min="16" max="16" width="12.625" style="7"/>
    <col min="17" max="27" width="9" style="7"/>
    <col min="28" max="16384" width="9" style="1"/>
  </cols>
  <sheetData>
    <row r="1" ht="15.75" customHeight="1" spans="1:9">
      <c r="A1" s="8" t="s">
        <v>0</v>
      </c>
      <c r="B1" s="3"/>
      <c r="C1" s="9"/>
      <c r="D1" s="9"/>
      <c r="E1" s="9"/>
      <c r="F1" s="10"/>
      <c r="G1" s="11"/>
      <c r="H1" s="11"/>
      <c r="I1" s="23"/>
    </row>
    <row r="2" ht="50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1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/>
      <c r="H3" s="13"/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24" t="s">
        <v>15</v>
      </c>
    </row>
    <row r="4" ht="51" customHeight="1" spans="1:16">
      <c r="A4" s="13"/>
      <c r="B4" s="13"/>
      <c r="C4" s="13"/>
      <c r="D4" s="13"/>
      <c r="E4" s="13"/>
      <c r="F4" s="13" t="s">
        <v>16</v>
      </c>
      <c r="G4" s="13" t="s">
        <v>17</v>
      </c>
      <c r="H4" s="13" t="s">
        <v>18</v>
      </c>
      <c r="I4" s="13"/>
      <c r="J4" s="13"/>
      <c r="K4" s="13"/>
      <c r="L4" s="13"/>
      <c r="M4" s="13"/>
      <c r="N4" s="13"/>
      <c r="O4" s="13"/>
      <c r="P4" s="24"/>
    </row>
    <row r="5" ht="25" customHeight="1" spans="1:16">
      <c r="A5" s="14">
        <v>1</v>
      </c>
      <c r="B5" s="14" t="s">
        <v>19</v>
      </c>
      <c r="C5" s="15" t="s">
        <v>20</v>
      </c>
      <c r="D5" s="15" t="s">
        <v>21</v>
      </c>
      <c r="E5" s="14">
        <v>15879002666</v>
      </c>
      <c r="F5" s="15" t="s">
        <v>22</v>
      </c>
      <c r="G5" s="35" t="s">
        <v>23</v>
      </c>
      <c r="H5" s="14">
        <v>18000</v>
      </c>
      <c r="I5" s="15" t="s">
        <v>24</v>
      </c>
      <c r="J5" s="36" t="s">
        <v>25</v>
      </c>
      <c r="K5" s="16" t="s">
        <v>26</v>
      </c>
      <c r="L5" s="25" t="s">
        <v>27</v>
      </c>
      <c r="M5" s="14">
        <v>200</v>
      </c>
      <c r="N5" s="14">
        <v>12</v>
      </c>
      <c r="O5" s="26">
        <v>13.344635</v>
      </c>
      <c r="P5" s="26">
        <f>+M5*N5/12*1.55%</f>
        <v>3.1</v>
      </c>
    </row>
    <row r="6" ht="25" customHeight="1" spans="1:16">
      <c r="A6" s="14"/>
      <c r="B6" s="14"/>
      <c r="C6" s="15"/>
      <c r="D6" s="15"/>
      <c r="E6" s="14"/>
      <c r="F6" s="15"/>
      <c r="G6" s="14"/>
      <c r="H6" s="14"/>
      <c r="I6" s="15" t="s">
        <v>28</v>
      </c>
      <c r="J6" s="36" t="s">
        <v>29</v>
      </c>
      <c r="K6" s="16" t="s">
        <v>30</v>
      </c>
      <c r="L6" s="25" t="s">
        <v>31</v>
      </c>
      <c r="M6" s="14">
        <v>100</v>
      </c>
      <c r="N6" s="14">
        <v>12</v>
      </c>
      <c r="O6" s="26">
        <v>3.418422</v>
      </c>
      <c r="P6" s="26">
        <f t="shared" ref="P5:P13" si="0">+M6*N6/12*1.55%</f>
        <v>1.55</v>
      </c>
    </row>
    <row r="7" ht="25" customHeight="1" spans="1:16">
      <c r="A7" s="14" t="s">
        <v>32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6">
        <f>SUM(P5:P6)</f>
        <v>4.65</v>
      </c>
    </row>
    <row r="8" ht="32" customHeight="1" spans="1:16">
      <c r="A8" s="14">
        <v>2</v>
      </c>
      <c r="B8" s="14" t="s">
        <v>19</v>
      </c>
      <c r="C8" s="15" t="s">
        <v>33</v>
      </c>
      <c r="D8" s="15" t="s">
        <v>34</v>
      </c>
      <c r="E8" s="14">
        <v>15879038817</v>
      </c>
      <c r="F8" s="15" t="s">
        <v>22</v>
      </c>
      <c r="G8" s="35" t="s">
        <v>35</v>
      </c>
      <c r="H8" s="14">
        <v>2000</v>
      </c>
      <c r="I8" s="15" t="s">
        <v>36</v>
      </c>
      <c r="J8" s="14" t="s">
        <v>37</v>
      </c>
      <c r="K8" s="15" t="s">
        <v>38</v>
      </c>
      <c r="L8" s="16" t="s">
        <v>39</v>
      </c>
      <c r="M8" s="14">
        <v>50</v>
      </c>
      <c r="N8" s="14">
        <v>12</v>
      </c>
      <c r="O8" s="26">
        <v>1.91</v>
      </c>
      <c r="P8" s="26">
        <f t="shared" si="0"/>
        <v>0.775</v>
      </c>
    </row>
    <row r="9" ht="25" customHeight="1" spans="1:16">
      <c r="A9" s="14">
        <v>3</v>
      </c>
      <c r="B9" s="14" t="s">
        <v>19</v>
      </c>
      <c r="C9" s="15" t="s">
        <v>40</v>
      </c>
      <c r="D9" s="15" t="s">
        <v>41</v>
      </c>
      <c r="E9" s="14">
        <v>18179172226</v>
      </c>
      <c r="F9" s="15" t="s">
        <v>22</v>
      </c>
      <c r="G9" s="35" t="s">
        <v>42</v>
      </c>
      <c r="H9" s="16">
        <v>1000</v>
      </c>
      <c r="I9" s="15" t="s">
        <v>43</v>
      </c>
      <c r="J9" s="15" t="s">
        <v>44</v>
      </c>
      <c r="K9" s="15" t="s">
        <v>45</v>
      </c>
      <c r="L9" s="16" t="s">
        <v>46</v>
      </c>
      <c r="M9" s="14">
        <v>98</v>
      </c>
      <c r="N9" s="14">
        <f>3+7</f>
        <v>10</v>
      </c>
      <c r="O9" s="26">
        <v>1.59</v>
      </c>
      <c r="P9" s="26">
        <f t="shared" si="0"/>
        <v>1.26583333333333</v>
      </c>
    </row>
    <row r="10" ht="25" customHeight="1" spans="1:16">
      <c r="A10" s="14"/>
      <c r="B10" s="14"/>
      <c r="C10" s="15"/>
      <c r="D10" s="15"/>
      <c r="E10" s="14"/>
      <c r="F10" s="15"/>
      <c r="G10" s="14"/>
      <c r="H10" s="16"/>
      <c r="I10" s="15" t="s">
        <v>47</v>
      </c>
      <c r="J10" s="36" t="s">
        <v>48</v>
      </c>
      <c r="K10" s="15" t="s">
        <v>49</v>
      </c>
      <c r="L10" s="16" t="s">
        <v>50</v>
      </c>
      <c r="M10" s="14">
        <v>140</v>
      </c>
      <c r="N10" s="14">
        <v>12</v>
      </c>
      <c r="O10" s="26">
        <v>5.607973</v>
      </c>
      <c r="P10" s="26">
        <f t="shared" si="0"/>
        <v>2.17</v>
      </c>
    </row>
    <row r="11" s="1" customFormat="1" ht="25" customHeight="1" spans="1:27">
      <c r="A11" s="14"/>
      <c r="B11" s="14"/>
      <c r="C11" s="15"/>
      <c r="D11" s="15"/>
      <c r="E11" s="14"/>
      <c r="F11" s="15"/>
      <c r="G11" s="14"/>
      <c r="H11" s="16"/>
      <c r="I11" s="15" t="s">
        <v>51</v>
      </c>
      <c r="J11" s="15" t="s">
        <v>52</v>
      </c>
      <c r="K11" s="15" t="s">
        <v>53</v>
      </c>
      <c r="L11" s="16" t="s">
        <v>54</v>
      </c>
      <c r="M11" s="14">
        <v>25</v>
      </c>
      <c r="N11" s="14">
        <f>2+7</f>
        <v>9</v>
      </c>
      <c r="O11" s="26">
        <v>0.98</v>
      </c>
      <c r="P11" s="26">
        <f t="shared" si="0"/>
        <v>0.290625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="1" customFormat="1" ht="25" customHeight="1" spans="1:27">
      <c r="A12" s="14"/>
      <c r="B12" s="14"/>
      <c r="C12" s="15"/>
      <c r="D12" s="15"/>
      <c r="E12" s="14"/>
      <c r="F12" s="15"/>
      <c r="G12" s="14"/>
      <c r="H12" s="16"/>
      <c r="I12" s="15" t="s">
        <v>55</v>
      </c>
      <c r="J12" s="36" t="s">
        <v>56</v>
      </c>
      <c r="K12" s="15" t="s">
        <v>53</v>
      </c>
      <c r="L12" s="16" t="s">
        <v>57</v>
      </c>
      <c r="M12" s="14">
        <v>280</v>
      </c>
      <c r="N12" s="14">
        <v>12</v>
      </c>
      <c r="O12" s="26">
        <v>18.37</v>
      </c>
      <c r="P12" s="26">
        <f t="shared" si="0"/>
        <v>4.34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="1" customFormat="1" ht="25" customHeight="1" spans="1:27">
      <c r="A13" s="14"/>
      <c r="B13" s="14"/>
      <c r="C13" s="15"/>
      <c r="D13" s="15"/>
      <c r="E13" s="14"/>
      <c r="F13" s="15"/>
      <c r="G13" s="14"/>
      <c r="H13" s="16"/>
      <c r="I13" s="15" t="s">
        <v>55</v>
      </c>
      <c r="J13" s="37" t="s">
        <v>58</v>
      </c>
      <c r="K13" s="15" t="s">
        <v>53</v>
      </c>
      <c r="L13" s="15" t="s">
        <v>59</v>
      </c>
      <c r="M13" s="14">
        <v>90</v>
      </c>
      <c r="N13" s="14">
        <v>12</v>
      </c>
      <c r="O13" s="26"/>
      <c r="P13" s="26">
        <f t="shared" si="0"/>
        <v>1.395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25" customHeight="1" spans="1:16">
      <c r="A14" s="14"/>
      <c r="B14" s="17" t="s">
        <v>32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6">
        <f>SUM(P9:P13)</f>
        <v>9.46145833333333</v>
      </c>
    </row>
    <row r="15" ht="25" customHeight="1" spans="1:16">
      <c r="A15" s="14">
        <v>4</v>
      </c>
      <c r="B15" s="14" t="s">
        <v>19</v>
      </c>
      <c r="C15" s="15" t="s">
        <v>60</v>
      </c>
      <c r="D15" s="15" t="s">
        <v>61</v>
      </c>
      <c r="E15" s="14">
        <v>13755658889</v>
      </c>
      <c r="F15" s="15" t="s">
        <v>22</v>
      </c>
      <c r="G15" s="37" t="s">
        <v>62</v>
      </c>
      <c r="H15" s="14">
        <v>5500</v>
      </c>
      <c r="I15" s="15" t="s">
        <v>24</v>
      </c>
      <c r="J15" s="36" t="s">
        <v>63</v>
      </c>
      <c r="K15" s="15" t="s">
        <v>49</v>
      </c>
      <c r="L15" s="15" t="s">
        <v>64</v>
      </c>
      <c r="M15" s="14">
        <v>200</v>
      </c>
      <c r="N15" s="14">
        <v>4</v>
      </c>
      <c r="O15" s="27">
        <v>11.02</v>
      </c>
      <c r="P15" s="26">
        <f>+M15*N15/12*1.55%</f>
        <v>1.03333333333333</v>
      </c>
    </row>
    <row r="16" ht="25" customHeight="1" spans="1:16">
      <c r="A16" s="14"/>
      <c r="B16" s="14"/>
      <c r="C16" s="15"/>
      <c r="D16" s="15"/>
      <c r="E16" s="14"/>
      <c r="F16" s="15"/>
      <c r="G16" s="15"/>
      <c r="H16" s="14"/>
      <c r="I16" s="15" t="s">
        <v>24</v>
      </c>
      <c r="J16" s="36" t="s">
        <v>29</v>
      </c>
      <c r="K16" s="15" t="s">
        <v>49</v>
      </c>
      <c r="L16" s="15" t="s">
        <v>65</v>
      </c>
      <c r="M16" s="14">
        <v>200</v>
      </c>
      <c r="N16" s="14">
        <f>5+2</f>
        <v>7</v>
      </c>
      <c r="O16" s="27"/>
      <c r="P16" s="26">
        <f t="shared" ref="P15:P20" si="1">+M16*N16/12*1.55%</f>
        <v>1.80833333333333</v>
      </c>
    </row>
    <row r="17" ht="25" customHeight="1" spans="1:16">
      <c r="A17" s="14"/>
      <c r="B17" s="14"/>
      <c r="C17" s="18" t="s">
        <v>32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6">
        <f>SUM(P15:P16)</f>
        <v>2.84166666666666</v>
      </c>
    </row>
    <row r="18" ht="25" customHeight="1" spans="1:16">
      <c r="A18" s="14">
        <v>5</v>
      </c>
      <c r="B18" s="14" t="s">
        <v>19</v>
      </c>
      <c r="C18" s="14" t="s">
        <v>66</v>
      </c>
      <c r="D18" s="14" t="s">
        <v>67</v>
      </c>
      <c r="E18" s="14">
        <v>13479127506</v>
      </c>
      <c r="F18" s="14" t="s">
        <v>22</v>
      </c>
      <c r="G18" s="35" t="s">
        <v>68</v>
      </c>
      <c r="H18" s="14">
        <v>1000</v>
      </c>
      <c r="I18" s="14" t="s">
        <v>69</v>
      </c>
      <c r="J18" s="36" t="s">
        <v>70</v>
      </c>
      <c r="K18" s="14" t="s">
        <v>49</v>
      </c>
      <c r="L18" s="14" t="s">
        <v>71</v>
      </c>
      <c r="M18" s="14">
        <v>30</v>
      </c>
      <c r="N18" s="14">
        <v>12</v>
      </c>
      <c r="O18" s="14">
        <v>0.78</v>
      </c>
      <c r="P18" s="28">
        <f t="shared" si="1"/>
        <v>0.465</v>
      </c>
    </row>
    <row r="19" ht="25" customHeight="1" spans="1:16">
      <c r="A19" s="14"/>
      <c r="B19" s="14"/>
      <c r="C19" s="14"/>
      <c r="D19" s="14"/>
      <c r="E19" s="14"/>
      <c r="F19" s="14" t="s">
        <v>22</v>
      </c>
      <c r="G19" s="14"/>
      <c r="H19" s="14">
        <v>1000</v>
      </c>
      <c r="I19" s="14" t="s">
        <v>72</v>
      </c>
      <c r="J19" s="16" t="s">
        <v>73</v>
      </c>
      <c r="K19" s="14" t="s">
        <v>74</v>
      </c>
      <c r="L19" s="14" t="s">
        <v>75</v>
      </c>
      <c r="M19" s="14">
        <v>99</v>
      </c>
      <c r="N19" s="14">
        <v>4</v>
      </c>
      <c r="O19" s="14">
        <v>0.87</v>
      </c>
      <c r="P19" s="26">
        <f t="shared" si="1"/>
        <v>0.5115</v>
      </c>
    </row>
    <row r="20" ht="42" customHeight="1" spans="1:16">
      <c r="A20" s="14"/>
      <c r="B20" s="14"/>
      <c r="C20" s="14"/>
      <c r="D20" s="14"/>
      <c r="E20" s="14"/>
      <c r="F20" s="14" t="s">
        <v>22</v>
      </c>
      <c r="G20" s="14"/>
      <c r="H20" s="14">
        <v>1000</v>
      </c>
      <c r="I20" s="14" t="s">
        <v>76</v>
      </c>
      <c r="J20" s="16" t="s">
        <v>77</v>
      </c>
      <c r="K20" s="14" t="s">
        <v>78</v>
      </c>
      <c r="L20" s="14" t="s">
        <v>79</v>
      </c>
      <c r="M20" s="14">
        <v>40</v>
      </c>
      <c r="N20" s="14">
        <f>5+7</f>
        <v>12</v>
      </c>
      <c r="O20" s="14">
        <v>0.88</v>
      </c>
      <c r="P20" s="26">
        <f t="shared" si="1"/>
        <v>0.62</v>
      </c>
    </row>
    <row r="21" ht="25" customHeight="1" spans="1:16">
      <c r="A21" s="14"/>
      <c r="B21" s="14"/>
      <c r="C21" s="18" t="s">
        <v>32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6">
        <f>SUM(P18:P20)</f>
        <v>1.5965</v>
      </c>
    </row>
    <row r="22" ht="27" customHeight="1" spans="1:16">
      <c r="A22" s="14">
        <v>6</v>
      </c>
      <c r="B22" s="14"/>
      <c r="C22" s="15" t="s">
        <v>80</v>
      </c>
      <c r="D22" s="15" t="s">
        <v>81</v>
      </c>
      <c r="E22" s="14">
        <v>13870747373</v>
      </c>
      <c r="F22" s="15" t="s">
        <v>22</v>
      </c>
      <c r="G22" s="35" t="s">
        <v>82</v>
      </c>
      <c r="H22" s="16">
        <v>500</v>
      </c>
      <c r="I22" s="14" t="s">
        <v>83</v>
      </c>
      <c r="J22" s="36" t="s">
        <v>84</v>
      </c>
      <c r="K22" s="15" t="s">
        <v>85</v>
      </c>
      <c r="L22" s="15" t="s">
        <v>86</v>
      </c>
      <c r="M22" s="14">
        <v>50</v>
      </c>
      <c r="N22" s="14">
        <v>12</v>
      </c>
      <c r="O22" s="14">
        <v>2.49</v>
      </c>
      <c r="P22" s="26">
        <f t="shared" ref="P22:P24" si="2">+M22*N22/12*1.55%</f>
        <v>0.775</v>
      </c>
    </row>
    <row r="23" ht="33" spans="1:16">
      <c r="A23" s="14"/>
      <c r="B23" s="14"/>
      <c r="C23" s="15"/>
      <c r="D23" s="15"/>
      <c r="E23" s="14"/>
      <c r="F23" s="15"/>
      <c r="G23" s="14"/>
      <c r="H23" s="16"/>
      <c r="I23" s="15" t="s">
        <v>87</v>
      </c>
      <c r="J23" s="15" t="s">
        <v>88</v>
      </c>
      <c r="K23" s="15" t="s">
        <v>89</v>
      </c>
      <c r="L23" s="15" t="s">
        <v>90</v>
      </c>
      <c r="M23" s="14">
        <v>50</v>
      </c>
      <c r="N23" s="14">
        <v>2</v>
      </c>
      <c r="O23" s="14">
        <v>0.8</v>
      </c>
      <c r="P23" s="26">
        <f t="shared" si="2"/>
        <v>0.129166666666667</v>
      </c>
    </row>
    <row r="24" ht="33" customHeight="1" spans="1:16">
      <c r="A24" s="14"/>
      <c r="B24" s="14"/>
      <c r="C24" s="15"/>
      <c r="D24" s="15"/>
      <c r="E24" s="14"/>
      <c r="F24" s="15"/>
      <c r="G24" s="14"/>
      <c r="H24" s="16"/>
      <c r="I24" s="15" t="s">
        <v>83</v>
      </c>
      <c r="J24" s="36" t="s">
        <v>91</v>
      </c>
      <c r="K24" s="15" t="s">
        <v>49</v>
      </c>
      <c r="L24" s="15" t="s">
        <v>92</v>
      </c>
      <c r="M24" s="14">
        <v>20</v>
      </c>
      <c r="N24" s="14">
        <v>4</v>
      </c>
      <c r="O24" s="26">
        <f>3972.22/10000</f>
        <v>0.397222</v>
      </c>
      <c r="P24" s="26">
        <f t="shared" si="2"/>
        <v>0.103333333333333</v>
      </c>
    </row>
    <row r="25" ht="27" customHeight="1" spans="1:16">
      <c r="A25" s="17" t="s">
        <v>32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6">
        <f>SUM(P22:P24)</f>
        <v>1.0075</v>
      </c>
    </row>
    <row r="26" ht="30" customHeight="1" spans="1:16">
      <c r="A26" s="14">
        <v>7</v>
      </c>
      <c r="B26" s="14" t="s">
        <v>19</v>
      </c>
      <c r="C26" s="15" t="s">
        <v>93</v>
      </c>
      <c r="D26" s="15" t="s">
        <v>94</v>
      </c>
      <c r="E26" s="14">
        <v>13870892570</v>
      </c>
      <c r="F26" s="14" t="s">
        <v>22</v>
      </c>
      <c r="G26" s="35" t="s">
        <v>95</v>
      </c>
      <c r="H26" s="14">
        <v>1500</v>
      </c>
      <c r="I26" s="15" t="s">
        <v>96</v>
      </c>
      <c r="J26" s="37" t="s">
        <v>97</v>
      </c>
      <c r="K26" s="14" t="s">
        <v>98</v>
      </c>
      <c r="L26" s="14" t="s">
        <v>99</v>
      </c>
      <c r="M26" s="14">
        <v>105</v>
      </c>
      <c r="N26" s="14">
        <v>12</v>
      </c>
      <c r="O26" s="27">
        <v>2.3</v>
      </c>
      <c r="P26" s="26">
        <f t="shared" ref="P26:P29" si="3">+M26*N26/12*1.55%</f>
        <v>1.6275</v>
      </c>
    </row>
    <row r="27" ht="30" customHeight="1" spans="1:16">
      <c r="A27" s="14">
        <v>8</v>
      </c>
      <c r="B27" s="14" t="s">
        <v>19</v>
      </c>
      <c r="C27" s="15" t="s">
        <v>100</v>
      </c>
      <c r="D27" s="15" t="s">
        <v>101</v>
      </c>
      <c r="E27" s="14">
        <v>18170093629</v>
      </c>
      <c r="F27" s="14" t="s">
        <v>22</v>
      </c>
      <c r="G27" s="35" t="s">
        <v>102</v>
      </c>
      <c r="H27" s="14">
        <v>1000</v>
      </c>
      <c r="I27" s="15" t="s">
        <v>103</v>
      </c>
      <c r="J27" s="37" t="s">
        <v>104</v>
      </c>
      <c r="K27" s="14" t="s">
        <v>98</v>
      </c>
      <c r="L27" s="14" t="s">
        <v>105</v>
      </c>
      <c r="M27" s="14">
        <v>15</v>
      </c>
      <c r="N27" s="14">
        <v>12</v>
      </c>
      <c r="O27" s="29">
        <v>0.935317</v>
      </c>
      <c r="P27" s="26">
        <f t="shared" si="3"/>
        <v>0.2325</v>
      </c>
    </row>
    <row r="28" ht="30" customHeight="1" spans="1:16">
      <c r="A28" s="14"/>
      <c r="B28" s="14"/>
      <c r="C28" s="15"/>
      <c r="D28" s="15"/>
      <c r="E28" s="14"/>
      <c r="F28" s="14"/>
      <c r="G28" s="14"/>
      <c r="H28" s="14">
        <v>1000</v>
      </c>
      <c r="I28" s="15" t="s">
        <v>76</v>
      </c>
      <c r="J28" s="37" t="s">
        <v>106</v>
      </c>
      <c r="K28" s="14" t="s">
        <v>98</v>
      </c>
      <c r="L28" s="14" t="s">
        <v>107</v>
      </c>
      <c r="M28" s="14">
        <v>45</v>
      </c>
      <c r="N28" s="14">
        <v>12</v>
      </c>
      <c r="O28" s="29"/>
      <c r="P28" s="26">
        <f t="shared" si="3"/>
        <v>0.6975</v>
      </c>
    </row>
    <row r="29" ht="30" customHeight="1" spans="1:16">
      <c r="A29" s="14"/>
      <c r="B29" s="14"/>
      <c r="C29" s="15"/>
      <c r="D29" s="15"/>
      <c r="E29" s="14"/>
      <c r="F29" s="14"/>
      <c r="G29" s="14"/>
      <c r="H29" s="14">
        <v>1000</v>
      </c>
      <c r="I29" s="15" t="s">
        <v>24</v>
      </c>
      <c r="J29" s="37" t="s">
        <v>108</v>
      </c>
      <c r="K29" s="14" t="s">
        <v>109</v>
      </c>
      <c r="L29" s="14" t="s">
        <v>110</v>
      </c>
      <c r="M29" s="14">
        <v>30</v>
      </c>
      <c r="N29" s="14">
        <f>5+5</f>
        <v>10</v>
      </c>
      <c r="O29" s="29">
        <v>0.42</v>
      </c>
      <c r="P29" s="26">
        <f t="shared" si="3"/>
        <v>0.3875</v>
      </c>
    </row>
    <row r="30" ht="30" customHeight="1" spans="1:16">
      <c r="A30" s="14"/>
      <c r="B30" s="14"/>
      <c r="C30" s="17" t="s">
        <v>32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6">
        <f>SUM(P27:P29)</f>
        <v>1.3175</v>
      </c>
    </row>
    <row r="31" ht="33" spans="1:16">
      <c r="A31" s="19">
        <v>9</v>
      </c>
      <c r="B31" s="19" t="s">
        <v>19</v>
      </c>
      <c r="C31" s="14" t="s">
        <v>111</v>
      </c>
      <c r="D31" s="19" t="s">
        <v>112</v>
      </c>
      <c r="E31" s="19">
        <v>13576919816</v>
      </c>
      <c r="F31" s="19" t="s">
        <v>22</v>
      </c>
      <c r="G31" s="38" t="s">
        <v>113</v>
      </c>
      <c r="H31" s="19">
        <v>1000</v>
      </c>
      <c r="I31" s="19" t="s">
        <v>24</v>
      </c>
      <c r="J31" s="38" t="s">
        <v>114</v>
      </c>
      <c r="K31" s="14" t="s">
        <v>115</v>
      </c>
      <c r="L31" s="19" t="s">
        <v>116</v>
      </c>
      <c r="M31" s="19">
        <v>50</v>
      </c>
      <c r="N31" s="19">
        <f>3+7</f>
        <v>10</v>
      </c>
      <c r="O31" s="27">
        <v>0.69</v>
      </c>
      <c r="P31" s="26">
        <f t="shared" ref="P31:P36" si="4">+M31*N31/12*1.55%</f>
        <v>0.645833333333333</v>
      </c>
    </row>
    <row r="32" ht="31" customHeight="1" spans="1:16">
      <c r="A32" s="14">
        <v>10</v>
      </c>
      <c r="B32" s="14" t="s">
        <v>19</v>
      </c>
      <c r="C32" s="14" t="s">
        <v>117</v>
      </c>
      <c r="D32" s="14" t="s">
        <v>118</v>
      </c>
      <c r="E32" s="14">
        <v>13767485918</v>
      </c>
      <c r="F32" s="14" t="s">
        <v>22</v>
      </c>
      <c r="G32" s="35" t="s">
        <v>119</v>
      </c>
      <c r="H32" s="14">
        <v>3000</v>
      </c>
      <c r="I32" s="14" t="s">
        <v>120</v>
      </c>
      <c r="J32" s="16" t="s">
        <v>121</v>
      </c>
      <c r="K32" s="14" t="s">
        <v>122</v>
      </c>
      <c r="L32" s="14" t="s">
        <v>123</v>
      </c>
      <c r="M32" s="14">
        <v>20</v>
      </c>
      <c r="N32" s="14">
        <v>12</v>
      </c>
      <c r="O32" s="27">
        <v>0.86</v>
      </c>
      <c r="P32" s="26">
        <f t="shared" si="4"/>
        <v>0.31</v>
      </c>
    </row>
    <row r="33" s="1" customFormat="1" ht="31" customHeight="1" spans="1:27">
      <c r="A33" s="14"/>
      <c r="B33" s="14"/>
      <c r="C33" s="14"/>
      <c r="D33" s="14"/>
      <c r="E33" s="14"/>
      <c r="F33" s="14"/>
      <c r="G33" s="14"/>
      <c r="H33" s="14"/>
      <c r="I33" s="14" t="s">
        <v>124</v>
      </c>
      <c r="J33" s="16" t="s">
        <v>125</v>
      </c>
      <c r="K33" s="14" t="s">
        <v>126</v>
      </c>
      <c r="L33" s="14" t="s">
        <v>127</v>
      </c>
      <c r="M33" s="14">
        <v>30</v>
      </c>
      <c r="N33" s="14">
        <v>2</v>
      </c>
      <c r="O33" s="29">
        <f>2683.33/10000</f>
        <v>0.268333</v>
      </c>
      <c r="P33" s="26">
        <f t="shared" si="4"/>
        <v>0.0775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="1" customFormat="1" ht="31" customHeight="1" spans="1:27">
      <c r="A34" s="14"/>
      <c r="B34" s="14"/>
      <c r="C34" s="14"/>
      <c r="D34" s="14"/>
      <c r="E34" s="14"/>
      <c r="F34" s="14"/>
      <c r="G34" s="14"/>
      <c r="H34" s="14"/>
      <c r="I34" s="14" t="s">
        <v>128</v>
      </c>
      <c r="J34" s="16" t="s">
        <v>129</v>
      </c>
      <c r="K34" s="14" t="s">
        <v>130</v>
      </c>
      <c r="L34" s="14" t="s">
        <v>131</v>
      </c>
      <c r="M34" s="14">
        <v>30</v>
      </c>
      <c r="N34" s="14">
        <v>2</v>
      </c>
      <c r="O34" s="27">
        <v>0.36</v>
      </c>
      <c r="P34" s="26">
        <f t="shared" si="4"/>
        <v>0.0775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="1" customFormat="1" ht="31" customHeight="1" spans="1:27">
      <c r="A35" s="14"/>
      <c r="B35" s="14"/>
      <c r="C35" s="14"/>
      <c r="D35" s="14"/>
      <c r="E35" s="14"/>
      <c r="F35" s="14"/>
      <c r="G35" s="14"/>
      <c r="H35" s="14"/>
      <c r="I35" s="14" t="s">
        <v>87</v>
      </c>
      <c r="J35" s="15" t="s">
        <v>132</v>
      </c>
      <c r="K35" s="14" t="s">
        <v>89</v>
      </c>
      <c r="L35" s="14" t="s">
        <v>90</v>
      </c>
      <c r="M35" s="14">
        <v>50</v>
      </c>
      <c r="N35" s="14">
        <v>2</v>
      </c>
      <c r="O35" s="29">
        <f>6275.34/10000</f>
        <v>0.627534</v>
      </c>
      <c r="P35" s="26">
        <f t="shared" si="4"/>
        <v>0.129166666666667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="1" customFormat="1" ht="31" customHeight="1" spans="1:27">
      <c r="A36" s="14"/>
      <c r="B36" s="14"/>
      <c r="C36" s="14"/>
      <c r="D36" s="14"/>
      <c r="E36" s="14"/>
      <c r="F36" s="14"/>
      <c r="G36" s="14"/>
      <c r="H36" s="14"/>
      <c r="I36" s="14" t="s">
        <v>47</v>
      </c>
      <c r="J36" s="36" t="s">
        <v>133</v>
      </c>
      <c r="K36" s="14" t="s">
        <v>134</v>
      </c>
      <c r="L36" s="14" t="s">
        <v>135</v>
      </c>
      <c r="M36" s="14">
        <v>15</v>
      </c>
      <c r="N36" s="14">
        <v>12</v>
      </c>
      <c r="O36" s="29">
        <f>12211.4/10000</f>
        <v>1.22114</v>
      </c>
      <c r="P36" s="26">
        <f t="shared" si="4"/>
        <v>0.2325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6.5" spans="1:16">
      <c r="A37" s="14"/>
      <c r="B37" s="14"/>
      <c r="C37" s="20" t="s">
        <v>32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30">
        <f>SUM(P32:P36)</f>
        <v>0.826666666666667</v>
      </c>
    </row>
    <row r="38" ht="36" customHeight="1" spans="1:16">
      <c r="A38" s="14">
        <v>11</v>
      </c>
      <c r="B38" s="14" t="s">
        <v>19</v>
      </c>
      <c r="C38" s="14" t="s">
        <v>136</v>
      </c>
      <c r="D38" s="14" t="s">
        <v>137</v>
      </c>
      <c r="E38" s="14">
        <v>15979002300</v>
      </c>
      <c r="F38" s="14" t="s">
        <v>22</v>
      </c>
      <c r="G38" s="35" t="s">
        <v>138</v>
      </c>
      <c r="H38" s="14">
        <v>400</v>
      </c>
      <c r="I38" s="14" t="s">
        <v>87</v>
      </c>
      <c r="J38" s="15" t="s">
        <v>139</v>
      </c>
      <c r="K38" s="14" t="s">
        <v>140</v>
      </c>
      <c r="L38" s="14" t="s">
        <v>141</v>
      </c>
      <c r="M38" s="14">
        <v>50</v>
      </c>
      <c r="N38" s="14">
        <f>5+2</f>
        <v>7</v>
      </c>
      <c r="O38" s="14">
        <v>2.06</v>
      </c>
      <c r="P38" s="26">
        <f>+M38*N38/12*1.55%</f>
        <v>0.452083333333333</v>
      </c>
    </row>
    <row r="39" ht="36" customHeight="1" spans="1:16">
      <c r="A39" s="14"/>
      <c r="B39" s="14"/>
      <c r="C39" s="14"/>
      <c r="D39" s="14"/>
      <c r="E39" s="14"/>
      <c r="F39" s="14"/>
      <c r="G39" s="14"/>
      <c r="H39" s="14"/>
      <c r="I39" s="14" t="s">
        <v>87</v>
      </c>
      <c r="J39" s="15" t="s">
        <v>142</v>
      </c>
      <c r="K39" s="14" t="s">
        <v>143</v>
      </c>
      <c r="L39" s="14" t="s">
        <v>144</v>
      </c>
      <c r="M39" s="14">
        <v>100</v>
      </c>
      <c r="N39" s="14">
        <v>4</v>
      </c>
      <c r="O39" s="14">
        <v>2.04</v>
      </c>
      <c r="P39" s="26">
        <f>+M39*N39/12*1.55%</f>
        <v>0.516666666666667</v>
      </c>
    </row>
    <row r="40" ht="17.25" spans="1:16">
      <c r="A40" s="21" t="s">
        <v>32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0">
        <f>SUM(P38:P39)</f>
        <v>0.96875</v>
      </c>
    </row>
    <row r="41" ht="33" customHeight="1" spans="1:16">
      <c r="A41" s="19">
        <v>12</v>
      </c>
      <c r="B41" s="19" t="s">
        <v>19</v>
      </c>
      <c r="C41" s="14" t="s">
        <v>145</v>
      </c>
      <c r="D41" s="19" t="s">
        <v>146</v>
      </c>
      <c r="E41" s="19">
        <v>15879129733</v>
      </c>
      <c r="F41" s="19" t="s">
        <v>147</v>
      </c>
      <c r="G41" s="38" t="s">
        <v>148</v>
      </c>
      <c r="H41" s="19">
        <v>200</v>
      </c>
      <c r="I41" s="14" t="s">
        <v>149</v>
      </c>
      <c r="J41" s="14" t="s">
        <v>150</v>
      </c>
      <c r="K41" s="19" t="s">
        <v>151</v>
      </c>
      <c r="L41" s="19" t="s">
        <v>152</v>
      </c>
      <c r="M41" s="19">
        <v>50</v>
      </c>
      <c r="N41" s="19">
        <v>12</v>
      </c>
      <c r="O41" s="27">
        <v>2.56</v>
      </c>
      <c r="P41" s="26">
        <f>+M41*N41/12*1.55%</f>
        <v>0.775</v>
      </c>
    </row>
    <row r="42" ht="16.5" spans="1:16">
      <c r="A42" s="19"/>
      <c r="B42" s="19"/>
      <c r="C42" s="20" t="s">
        <v>32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30">
        <f>SUM(P41:P41)</f>
        <v>0.775</v>
      </c>
    </row>
    <row r="43" ht="39" customHeight="1" spans="1:16">
      <c r="A43" s="14">
        <v>13</v>
      </c>
      <c r="B43" s="14" t="s">
        <v>19</v>
      </c>
      <c r="C43" s="14" t="s">
        <v>153</v>
      </c>
      <c r="D43" s="14" t="s">
        <v>154</v>
      </c>
      <c r="E43" s="14"/>
      <c r="F43" s="14" t="s">
        <v>22</v>
      </c>
      <c r="G43" s="35" t="s">
        <v>155</v>
      </c>
      <c r="H43" s="14">
        <v>1400</v>
      </c>
      <c r="I43" s="14" t="s">
        <v>87</v>
      </c>
      <c r="J43" s="15" t="s">
        <v>156</v>
      </c>
      <c r="K43" s="14" t="s">
        <v>143</v>
      </c>
      <c r="L43" s="14" t="s">
        <v>157</v>
      </c>
      <c r="M43" s="14">
        <v>150</v>
      </c>
      <c r="N43" s="14">
        <v>4</v>
      </c>
      <c r="O43" s="14">
        <v>2.01</v>
      </c>
      <c r="P43" s="26">
        <f>+M43*N43/12*1.55%</f>
        <v>0.775</v>
      </c>
    </row>
    <row r="44" ht="33" spans="1:16">
      <c r="A44" s="14"/>
      <c r="B44" s="14"/>
      <c r="C44" s="14"/>
      <c r="D44" s="14"/>
      <c r="E44" s="14"/>
      <c r="F44" s="14"/>
      <c r="G44" s="14"/>
      <c r="H44" s="14"/>
      <c r="I44" s="14" t="s">
        <v>87</v>
      </c>
      <c r="J44" s="15" t="s">
        <v>158</v>
      </c>
      <c r="K44" s="14" t="s">
        <v>159</v>
      </c>
      <c r="L44" s="14" t="s">
        <v>160</v>
      </c>
      <c r="M44" s="14">
        <v>50</v>
      </c>
      <c r="N44" s="14">
        <v>7</v>
      </c>
      <c r="O44" s="26">
        <v>3.44691</v>
      </c>
      <c r="P44" s="26">
        <f>+M44*N44/12*1.55%</f>
        <v>0.452083333333333</v>
      </c>
    </row>
    <row r="45" ht="39" customHeight="1" spans="1:16">
      <c r="A45" s="14"/>
      <c r="B45" s="14"/>
      <c r="C45" s="14"/>
      <c r="D45" s="14"/>
      <c r="E45" s="14"/>
      <c r="F45" s="14"/>
      <c r="G45" s="14"/>
      <c r="H45" s="14"/>
      <c r="I45" s="14" t="s">
        <v>128</v>
      </c>
      <c r="J45" s="38" t="s">
        <v>161</v>
      </c>
      <c r="K45" s="14" t="s">
        <v>162</v>
      </c>
      <c r="L45" s="14" t="s">
        <v>163</v>
      </c>
      <c r="M45" s="14">
        <v>40</v>
      </c>
      <c r="N45" s="14">
        <v>12</v>
      </c>
      <c r="O45" s="26">
        <v>1.919366</v>
      </c>
      <c r="P45" s="26">
        <f>+M45*N45/12*1.55%</f>
        <v>0.62</v>
      </c>
    </row>
    <row r="46" ht="40" customHeight="1" spans="1:16">
      <c r="A46" s="14"/>
      <c r="B46" s="14"/>
      <c r="C46" s="14"/>
      <c r="D46" s="14"/>
      <c r="E46" s="14"/>
      <c r="F46" s="14"/>
      <c r="G46" s="14"/>
      <c r="H46" s="14"/>
      <c r="I46" s="14" t="s">
        <v>28</v>
      </c>
      <c r="J46" s="38" t="s">
        <v>164</v>
      </c>
      <c r="K46" s="14" t="s">
        <v>143</v>
      </c>
      <c r="L46" s="14" t="s">
        <v>165</v>
      </c>
      <c r="M46" s="14">
        <v>50</v>
      </c>
      <c r="N46" s="14">
        <v>12</v>
      </c>
      <c r="O46" s="26">
        <v>4.652778</v>
      </c>
      <c r="P46" s="26">
        <f>+M46*N46/12*1.55%</f>
        <v>0.775</v>
      </c>
    </row>
    <row r="47" s="1" customFormat="1" ht="40" customHeight="1" spans="1:16">
      <c r="A47" s="17" t="s">
        <v>32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6">
        <f>SUM(P43:P46)</f>
        <v>2.62208333333333</v>
      </c>
    </row>
    <row r="48" s="2" customFormat="1" ht="47" customHeight="1" spans="1:16">
      <c r="A48" s="14">
        <v>14</v>
      </c>
      <c r="B48" s="14" t="s">
        <v>19</v>
      </c>
      <c r="C48" s="14" t="s">
        <v>166</v>
      </c>
      <c r="D48" s="14" t="s">
        <v>167</v>
      </c>
      <c r="E48" s="14">
        <v>15083805904</v>
      </c>
      <c r="F48" s="14" t="s">
        <v>22</v>
      </c>
      <c r="G48" s="35" t="s">
        <v>168</v>
      </c>
      <c r="H48" s="14"/>
      <c r="I48" s="14" t="s">
        <v>169</v>
      </c>
      <c r="J48" s="19" t="s">
        <v>170</v>
      </c>
      <c r="K48" s="14" t="s">
        <v>85</v>
      </c>
      <c r="L48" s="31" t="s">
        <v>171</v>
      </c>
      <c r="M48" s="14">
        <v>62</v>
      </c>
      <c r="N48" s="14">
        <v>12</v>
      </c>
      <c r="O48" s="14">
        <v>0.24</v>
      </c>
      <c r="P48" s="26">
        <v>0.244778</v>
      </c>
    </row>
    <row r="49" s="2" customFormat="1" ht="47" customHeight="1" spans="1:16">
      <c r="A49" s="14"/>
      <c r="B49" s="14"/>
      <c r="C49" s="14"/>
      <c r="D49" s="14"/>
      <c r="E49" s="14">
        <v>15083805904</v>
      </c>
      <c r="F49" s="14" t="s">
        <v>22</v>
      </c>
      <c r="G49" s="35" t="s">
        <v>168</v>
      </c>
      <c r="H49" s="14"/>
      <c r="I49" s="19" t="s">
        <v>172</v>
      </c>
      <c r="J49" s="19" t="s">
        <v>173</v>
      </c>
      <c r="K49" s="14" t="s">
        <v>174</v>
      </c>
      <c r="L49" s="31" t="s">
        <v>175</v>
      </c>
      <c r="M49" s="14">
        <v>30</v>
      </c>
      <c r="N49" s="14">
        <v>1</v>
      </c>
      <c r="O49" s="19">
        <v>0.15</v>
      </c>
      <c r="P49" s="26">
        <f>+M49*N49/12*1.55%</f>
        <v>0.03875</v>
      </c>
    </row>
    <row r="50" ht="27" customHeight="1" spans="1:16">
      <c r="A50" s="20" t="s">
        <v>32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>SUM(P48:P49)</f>
        <v>0.283528</v>
      </c>
    </row>
    <row r="51" ht="27" customHeight="1" spans="1:16">
      <c r="A51" s="22" t="s">
        <v>176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4" spans="15:15">
      <c r="O54" s="32"/>
    </row>
    <row r="55" spans="15:16">
      <c r="O55" s="32"/>
      <c r="P55" s="32"/>
    </row>
    <row r="57" spans="15:15">
      <c r="O57" s="32"/>
    </row>
    <row r="58" spans="15:16">
      <c r="O58" s="32"/>
      <c r="P58" s="32"/>
    </row>
    <row r="62" spans="15:15">
      <c r="O62" s="33"/>
    </row>
    <row r="63" spans="15:15">
      <c r="O63" s="34"/>
    </row>
    <row r="64" spans="15:15">
      <c r="O64" s="34"/>
    </row>
    <row r="65" spans="15:15">
      <c r="O65" s="34"/>
    </row>
    <row r="66" spans="15:15">
      <c r="O66" s="34"/>
    </row>
    <row r="67" spans="15:15">
      <c r="O67" s="34"/>
    </row>
    <row r="68" spans="15:15">
      <c r="O68" s="34"/>
    </row>
    <row r="69" spans="15:15">
      <c r="O69" s="34"/>
    </row>
    <row r="70" spans="15:15">
      <c r="O70" s="34"/>
    </row>
    <row r="71" spans="15:15">
      <c r="O71" s="34"/>
    </row>
    <row r="72" spans="15:15">
      <c r="O72" s="34"/>
    </row>
    <row r="73" spans="15:15">
      <c r="O73" s="34"/>
    </row>
    <row r="74" spans="15:15">
      <c r="O74" s="34"/>
    </row>
    <row r="75" spans="15:15">
      <c r="O75" s="34"/>
    </row>
    <row r="76" spans="15:15">
      <c r="O76" s="34"/>
    </row>
  </sheetData>
  <mergeCells count="108">
    <mergeCell ref="A2:P2"/>
    <mergeCell ref="F3:H3"/>
    <mergeCell ref="A7:O7"/>
    <mergeCell ref="B14:O14"/>
    <mergeCell ref="C17:O17"/>
    <mergeCell ref="C21:O21"/>
    <mergeCell ref="A25:O25"/>
    <mergeCell ref="C30:O30"/>
    <mergeCell ref="C37:O37"/>
    <mergeCell ref="A40:O40"/>
    <mergeCell ref="C42:O42"/>
    <mergeCell ref="A47:O47"/>
    <mergeCell ref="A50:O50"/>
    <mergeCell ref="A51:P51"/>
    <mergeCell ref="A3:A4"/>
    <mergeCell ref="A5:A6"/>
    <mergeCell ref="A9:A14"/>
    <mergeCell ref="A15:A16"/>
    <mergeCell ref="A18:A20"/>
    <mergeCell ref="A22:A24"/>
    <mergeCell ref="A27:A30"/>
    <mergeCell ref="A32:A37"/>
    <mergeCell ref="A38:A39"/>
    <mergeCell ref="A41:A42"/>
    <mergeCell ref="A43:A46"/>
    <mergeCell ref="A48:A49"/>
    <mergeCell ref="B3:B4"/>
    <mergeCell ref="B5:B6"/>
    <mergeCell ref="B9:B13"/>
    <mergeCell ref="B15:B16"/>
    <mergeCell ref="B18:B20"/>
    <mergeCell ref="B22:B24"/>
    <mergeCell ref="B27:B30"/>
    <mergeCell ref="B32:B37"/>
    <mergeCell ref="B38:B39"/>
    <mergeCell ref="B41:B42"/>
    <mergeCell ref="B43:B46"/>
    <mergeCell ref="B48:B49"/>
    <mergeCell ref="C3:C4"/>
    <mergeCell ref="C5:C6"/>
    <mergeCell ref="C9:C13"/>
    <mergeCell ref="C15:C16"/>
    <mergeCell ref="C18:C20"/>
    <mergeCell ref="C22:C24"/>
    <mergeCell ref="C27:C29"/>
    <mergeCell ref="C32:C36"/>
    <mergeCell ref="C38:C39"/>
    <mergeCell ref="C43:C46"/>
    <mergeCell ref="C48:C49"/>
    <mergeCell ref="D3:D4"/>
    <mergeCell ref="D5:D6"/>
    <mergeCell ref="D9:D13"/>
    <mergeCell ref="D15:D16"/>
    <mergeCell ref="D18:D20"/>
    <mergeCell ref="D22:D24"/>
    <mergeCell ref="D27:D29"/>
    <mergeCell ref="D32:D36"/>
    <mergeCell ref="D38:D39"/>
    <mergeCell ref="D43:D46"/>
    <mergeCell ref="D48:D49"/>
    <mergeCell ref="E3:E4"/>
    <mergeCell ref="E5:E6"/>
    <mergeCell ref="E9:E13"/>
    <mergeCell ref="E15:E16"/>
    <mergeCell ref="E18:E20"/>
    <mergeCell ref="E22:E24"/>
    <mergeCell ref="E27:E29"/>
    <mergeCell ref="E32:E36"/>
    <mergeCell ref="E38:E39"/>
    <mergeCell ref="E43:E46"/>
    <mergeCell ref="E48:E49"/>
    <mergeCell ref="F5:F6"/>
    <mergeCell ref="F9:F13"/>
    <mergeCell ref="F15:F16"/>
    <mergeCell ref="F22:F24"/>
    <mergeCell ref="F27:F29"/>
    <mergeCell ref="F32:F36"/>
    <mergeCell ref="F38:F39"/>
    <mergeCell ref="F43:F46"/>
    <mergeCell ref="F48:F49"/>
    <mergeCell ref="G5:G6"/>
    <mergeCell ref="G9:G13"/>
    <mergeCell ref="G15:G16"/>
    <mergeCell ref="G18:G20"/>
    <mergeCell ref="G22:G24"/>
    <mergeCell ref="G27:G29"/>
    <mergeCell ref="G32:G36"/>
    <mergeCell ref="G38:G39"/>
    <mergeCell ref="G43:G46"/>
    <mergeCell ref="G48:G49"/>
    <mergeCell ref="H5:H6"/>
    <mergeCell ref="H9:H13"/>
    <mergeCell ref="H15:H16"/>
    <mergeCell ref="H22:H24"/>
    <mergeCell ref="H32:H36"/>
    <mergeCell ref="H38:H39"/>
    <mergeCell ref="H43:H46"/>
    <mergeCell ref="I3:I4"/>
    <mergeCell ref="J3:J4"/>
    <mergeCell ref="K3:K4"/>
    <mergeCell ref="L3:L4"/>
    <mergeCell ref="M3:M4"/>
    <mergeCell ref="N3:N4"/>
    <mergeCell ref="O3:O4"/>
    <mergeCell ref="O12:O13"/>
    <mergeCell ref="O15:O16"/>
    <mergeCell ref="O27:O28"/>
    <mergeCell ref="P3:P4"/>
  </mergeCells>
  <pageMargins left="0.751388888888889" right="0.751388888888889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附件2南昌市畜禽养殖场贷款贴息明细表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洒脱</cp:lastModifiedBy>
  <dcterms:created xsi:type="dcterms:W3CDTF">2023-09-20T02:51:00Z</dcterms:created>
  <dcterms:modified xsi:type="dcterms:W3CDTF">2025-09-10T06:24:34Z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82381B3C50C844419AE542B5D6AAEDB5_13</vt:lpwstr>
  </property>
  <property fmtid="{D5CDD505-2E9C-101B-9397-08002B2CF9AE}" pid="3" name="KSOProductBuildVer">
    <vt:lpwstr>2052-12.1.0.22529</vt:lpwstr>
  </property>
</Properties>
</file>